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0" windowHeight="7545" activeTab="1"/>
  </bookViews>
  <sheets>
    <sheet name="Приложение 3  " sheetId="1" r:id="rId1"/>
    <sheet name="Приложение 4 " sheetId="2" r:id="rId2"/>
  </sheets>
  <definedNames>
    <definedName name="_xlnm._FilterDatabase" localSheetId="1" hidden="1">'Приложение 4 '!$A$6:$I$55</definedName>
    <definedName name="_xlnm.Print_Titles" localSheetId="1">'Приложение 4 '!$4:$5</definedName>
    <definedName name="_xlnm.Print_Area" localSheetId="0">'Приложение 3  '!$A$1:$G$50</definedName>
    <definedName name="_xlnm.Print_Area" localSheetId="1">'Приложение 4 '!$A$1:$G$71</definedName>
  </definedNames>
  <calcPr fullCalcOnLoad="1"/>
</workbook>
</file>

<file path=xl/sharedStrings.xml><?xml version="1.0" encoding="utf-8"?>
<sst xmlns="http://schemas.openxmlformats.org/spreadsheetml/2006/main" count="168" uniqueCount="55">
  <si>
    <t>Статус</t>
  </si>
  <si>
    <t>Муниципальная программа</t>
  </si>
  <si>
    <t>Всего</t>
  </si>
  <si>
    <t>Основное мероприятие 1</t>
  </si>
  <si>
    <t>Разработка схем тепло-, водоснабжения и водоотведения городского округа</t>
  </si>
  <si>
    <t>Реконструкция, капитальный ремонт и модернизация объектов коммунальной инфраструктуры городского округа</t>
  </si>
  <si>
    <t>Основное мероприятие 2</t>
  </si>
  <si>
    <t>Мероприятия текущего периода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</si>
  <si>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</si>
  <si>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>Источники финансирования</t>
  </si>
  <si>
    <t>федеральный бюджет</t>
  </si>
  <si>
    <t>областной бюджет</t>
  </si>
  <si>
    <t>внебюджетные источники</t>
  </si>
  <si>
    <t>городской бюджет</t>
  </si>
  <si>
    <t>Мероприятие 1.1</t>
  </si>
  <si>
    <t>Мероприятие 1.2</t>
  </si>
  <si>
    <t>Мероприятие 2.1</t>
  </si>
  <si>
    <t>Мероприятие 2.2</t>
  </si>
  <si>
    <t xml:space="preserve">городской бюджет </t>
  </si>
  <si>
    <t>Основное мероприятие 3</t>
  </si>
  <si>
    <t xml:space="preserve">Ресурсное обеспечение реализации муниципальной программы
за счет средств городского бюджета
</t>
  </si>
  <si>
    <t>Ответственный исполнитель, соисполнитель, участник</t>
  </si>
  <si>
    <t>Участник 2 – подрядные организации</t>
  </si>
  <si>
    <t>Мероприятие 3.1</t>
  </si>
  <si>
    <t>Участник 1 – управление ЖКХ мэрии города;</t>
  </si>
  <si>
    <t>Участник 1 – управление ЖКХ мэрии города</t>
  </si>
  <si>
    <t>Предоставление субсидий на возмещение части затрат в связи с производством (реализацией) товаров, выполнением работ, оказанием услуг (Муниципальное унитарное предприятие «Бани» муниципального образования «Город Биробиджан»)</t>
  </si>
  <si>
    <t>Участник 3 – МУП «Бани»</t>
  </si>
  <si>
    <t>Ответственный исполнитель, участник 1 – управление ЖКХ мэрии города</t>
  </si>
  <si>
    <t>Актуализация схемы теплоснабжения муниципального образования «Город Биробиджан» Еврейской автономной области</t>
  </si>
  <si>
    <t xml:space="preserve">Актуализация схемы теплоснабжения муниципального образования «Город Биробиджан» Еврейской автономной области </t>
  </si>
  <si>
    <t>Наименование муниципальной программы, подпрограммы, основного мероприятия, мероприятия</t>
  </si>
  <si>
    <t xml:space="preserve">Поддержка муниципальных предприятий городского округа, оказывающих услуги населению                             </t>
  </si>
  <si>
    <t>Приложение 3</t>
  </si>
  <si>
    <t>Всего, в том числе:</t>
  </si>
  <si>
    <t>2023 год</t>
  </si>
  <si>
    <t>2024 год</t>
  </si>
  <si>
    <t>2025 год</t>
  </si>
  <si>
    <t>Модернизация объектов коммунальной инфраструктуры в муниципальном образовании «Город Биробиджан» Еврейской автономной области в 2023-2025 годах</t>
  </si>
  <si>
    <t>Разработка технического задания и сметы на проектирование строительства очистных сооружений канализации муниципального образования «Город Биробиджан» Еврейской автономной области</t>
  </si>
  <si>
    <t>Объемы бюджетных ассигнований (тыс. руб.), годы</t>
  </si>
  <si>
    <t>Оценка расходов (тыс. руб.), годы</t>
  </si>
  <si>
    <t xml:space="preserve">Приложение 4
к муниципальной программе «Модернизация объектов коммунальной инфраструктуры в муниципальном образовании «Город Биробиджан» Еврейской автономной области в 2023-2025 годах»
</t>
  </si>
  <si>
    <t>к муниципальной программе «Модернизация объектов коммунальной инфраструктуры в муниципальном образовании «Город Биробиджан» Еврейской автономной области в 2023-2025 годах»</t>
  </si>
  <si>
    <t>Мероприятие 3.2</t>
  </si>
  <si>
    <t>Участник 4 – МКП «ГУК»</t>
  </si>
  <si>
    <t>Предоставление субсидий на возмещение части затрат в связи с производством (реализацией) товаров, выполнением работ, оказанием услуг (Муниципальное казенное предприятие  «Городская управляющая компания»)</t>
  </si>
  <si>
    <t>Мероприятие 1.3</t>
  </si>
  <si>
    <t xml:space="preserve">Исключено постановлением мэрии города от 21.12.2023 № 2574    </t>
  </si>
  <si>
    <t>Исключено постановлением мэрии города от 21.12.2023 № 2574</t>
  </si>
  <si>
    <t xml:space="preserve">Капитальный ремонт групповых резервуарных установок и газопроводов на территории городского округа, в том числе по адресам:                                                                                                                             ГРУ ул. Шолом-Алейхема, 26;                                                                                                                        ГРУ ул. Пушкина, 8;                                                                                             ГРУ ул. Московская, 1;                                                                                                     ГРУ ул. Пионерская, 17;                                                                                                   ГРУ ул. Набережная, 14;                                                                                                                ковер ул. 40 лет Победы, 13;                                                                                       ковер ул. Пионерская, 39;                                                                                                             ковер ул. Осенняя, 7                </t>
  </si>
  <si>
    <t>Капитальный ремонт групповых резервуарных установок и газопроводов на территории городского округа, в том числе по адресам:                                                                  ГРУ ул. Шолом-Алейхема, 26;                                                                                                                        ГРУ ул. Пушкина, 8;                                                                                             ГРУ ул. Московская, 1;                                                                                                     ГРУ ул. Пионерская, 17;                                                                  ГРУ ул. Набережная, 14;                                                                                                                ковер ул. 40 лет Победы, 13;                                                         ковер ул. Пионерская, 39;                                                         ковер ул. Осенняя, 7</t>
  </si>
  <si>
    <t>Мероприятие 3.3</t>
  </si>
  <si>
    <t>Предоставление субсидий на финансовое обеспечение затрат в целях предупреждения банкротства и восстановления платежеспособности муниципального казенного предприятия «Городская управляющая компания»</t>
  </si>
  <si>
    <t xml:space="preserve">Актуализация схемы водоснабжения и водоотведения муниципального образования «Город Биробиджан» Еврейской автономной области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</si>
</sst>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\ &quot;₽&quot;"/>
    <numFmt numFmtId="181" formatCode="#,##0.0\ _₽"/>
    <numFmt numFmtId="182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horizontal="right" vertical="center"/>
    </xf>
    <xf numFmtId="17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174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" fontId="24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79" fontId="24" fillId="0" borderId="0" xfId="0" applyNumberFormat="1" applyFont="1" applyFill="1" applyAlignment="1">
      <alignment/>
    </xf>
    <xf numFmtId="179" fontId="23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vertical="top" wrapText="1"/>
    </xf>
    <xf numFmtId="174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justify"/>
    </xf>
    <xf numFmtId="49" fontId="2" fillId="0" borderId="11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Normal="80" zoomScaleSheetLayoutView="100" zoomScalePageLayoutView="0" workbookViewId="0" topLeftCell="A27">
      <selection activeCell="A42" sqref="A42:A47"/>
    </sheetView>
  </sheetViews>
  <sheetFormatPr defaultColWidth="8.8515625" defaultRowHeight="15"/>
  <cols>
    <col min="1" max="1" width="35.140625" style="11" customWidth="1"/>
    <col min="2" max="2" width="49.8515625" style="11" customWidth="1"/>
    <col min="3" max="3" width="45.28125" style="11" customWidth="1"/>
    <col min="4" max="7" width="13.421875" style="11" customWidth="1"/>
    <col min="8" max="8" width="15.7109375" style="11" bestFit="1" customWidth="1"/>
    <col min="9" max="16384" width="8.8515625" style="11" customWidth="1"/>
  </cols>
  <sheetData>
    <row r="1" spans="1:7" ht="24" customHeight="1">
      <c r="A1" s="16"/>
      <c r="B1" s="16"/>
      <c r="C1" s="16"/>
      <c r="D1" s="41" t="s">
        <v>33</v>
      </c>
      <c r="E1" s="41"/>
      <c r="F1" s="41"/>
      <c r="G1" s="41"/>
    </row>
    <row r="2" spans="1:7" ht="96" customHeight="1">
      <c r="A2" s="16"/>
      <c r="B2" s="16"/>
      <c r="C2" s="16"/>
      <c r="D2" s="36" t="s">
        <v>43</v>
      </c>
      <c r="E2" s="36"/>
      <c r="F2" s="36"/>
      <c r="G2" s="36"/>
    </row>
    <row r="3" spans="1:7" ht="45.75" customHeight="1">
      <c r="A3" s="37" t="s">
        <v>20</v>
      </c>
      <c r="B3" s="38"/>
      <c r="C3" s="38"/>
      <c r="D3" s="38"/>
      <c r="E3" s="38"/>
      <c r="F3" s="38"/>
      <c r="G3" s="38"/>
    </row>
    <row r="4" spans="1:7" ht="12" customHeight="1">
      <c r="A4" s="12"/>
      <c r="B4" s="13"/>
      <c r="C4" s="13"/>
      <c r="D4" s="13"/>
      <c r="E4" s="13"/>
      <c r="F4" s="13"/>
      <c r="G4" s="13"/>
    </row>
    <row r="5" spans="1:7" ht="46.5" customHeight="1">
      <c r="A5" s="35" t="s">
        <v>0</v>
      </c>
      <c r="B5" s="35" t="s">
        <v>31</v>
      </c>
      <c r="C5" s="35" t="s">
        <v>21</v>
      </c>
      <c r="D5" s="35" t="s">
        <v>40</v>
      </c>
      <c r="E5" s="35"/>
      <c r="F5" s="35"/>
      <c r="G5" s="35"/>
    </row>
    <row r="6" spans="1:7" ht="15.75">
      <c r="A6" s="35"/>
      <c r="B6" s="35"/>
      <c r="C6" s="35"/>
      <c r="D6" s="15" t="s">
        <v>2</v>
      </c>
      <c r="E6" s="15" t="s">
        <v>35</v>
      </c>
      <c r="F6" s="15" t="s">
        <v>36</v>
      </c>
      <c r="G6" s="15" t="s">
        <v>37</v>
      </c>
    </row>
    <row r="7" spans="1:7" ht="15.7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10" ht="18.75" customHeight="1">
      <c r="A8" s="26" t="s">
        <v>1</v>
      </c>
      <c r="B8" s="26" t="s">
        <v>38</v>
      </c>
      <c r="C8" s="21" t="s">
        <v>34</v>
      </c>
      <c r="D8" s="22">
        <f aca="true" t="shared" si="0" ref="D8:D17">SUM(E8:G8)</f>
        <v>23482</v>
      </c>
      <c r="E8" s="22">
        <f>E14+E27+E37</f>
        <v>6879</v>
      </c>
      <c r="F8" s="22">
        <f>F14+F27+F37</f>
        <v>9659</v>
      </c>
      <c r="G8" s="22">
        <f>G14+G27+G37</f>
        <v>6944</v>
      </c>
      <c r="H8" s="14"/>
      <c r="I8" s="19"/>
      <c r="J8" s="19"/>
    </row>
    <row r="9" spans="1:10" ht="18.75" customHeight="1">
      <c r="A9" s="27"/>
      <c r="B9" s="27"/>
      <c r="C9" s="21" t="s">
        <v>7</v>
      </c>
      <c r="D9" s="22">
        <f t="shared" si="0"/>
        <v>23482</v>
      </c>
      <c r="E9" s="22">
        <f>E8</f>
        <v>6879</v>
      </c>
      <c r="F9" s="22">
        <f>F8</f>
        <v>9659</v>
      </c>
      <c r="G9" s="22">
        <f>G8</f>
        <v>6944</v>
      </c>
      <c r="H9" s="14"/>
      <c r="I9" s="19"/>
      <c r="J9" s="19"/>
    </row>
    <row r="10" spans="1:10" ht="31.5" customHeight="1">
      <c r="A10" s="27"/>
      <c r="B10" s="27"/>
      <c r="C10" s="21" t="s">
        <v>28</v>
      </c>
      <c r="D10" s="22">
        <f t="shared" si="0"/>
        <v>23482</v>
      </c>
      <c r="E10" s="22">
        <f aca="true" t="shared" si="1" ref="E10:G11">E16+E29+E39</f>
        <v>6879</v>
      </c>
      <c r="F10" s="22">
        <f t="shared" si="1"/>
        <v>9659</v>
      </c>
      <c r="G10" s="22">
        <f t="shared" si="1"/>
        <v>6944</v>
      </c>
      <c r="H10" s="14"/>
      <c r="I10" s="19"/>
      <c r="J10" s="19"/>
    </row>
    <row r="11" spans="1:7" ht="18.75" customHeight="1">
      <c r="A11" s="27"/>
      <c r="B11" s="27"/>
      <c r="C11" s="21" t="s">
        <v>22</v>
      </c>
      <c r="D11" s="22">
        <f t="shared" si="0"/>
        <v>0</v>
      </c>
      <c r="E11" s="22">
        <f t="shared" si="1"/>
        <v>0</v>
      </c>
      <c r="F11" s="22">
        <f t="shared" si="1"/>
        <v>0</v>
      </c>
      <c r="G11" s="22">
        <f t="shared" si="1"/>
        <v>0</v>
      </c>
    </row>
    <row r="12" spans="1:7" ht="18.75" customHeight="1">
      <c r="A12" s="27"/>
      <c r="B12" s="27"/>
      <c r="C12" s="23" t="s">
        <v>27</v>
      </c>
      <c r="D12" s="22">
        <f t="shared" si="0"/>
        <v>0</v>
      </c>
      <c r="E12" s="22">
        <v>0</v>
      </c>
      <c r="F12" s="22">
        <v>0</v>
      </c>
      <c r="G12" s="22">
        <v>0</v>
      </c>
    </row>
    <row r="13" spans="1:7" ht="18.75" customHeight="1">
      <c r="A13" s="28"/>
      <c r="B13" s="28"/>
      <c r="C13" s="23" t="s">
        <v>45</v>
      </c>
      <c r="D13" s="22">
        <f t="shared" si="0"/>
        <v>0</v>
      </c>
      <c r="E13" s="22">
        <v>0</v>
      </c>
      <c r="F13" s="22">
        <v>0</v>
      </c>
      <c r="G13" s="22">
        <v>0</v>
      </c>
    </row>
    <row r="14" spans="1:7" ht="19.5" customHeight="1">
      <c r="A14" s="26" t="s">
        <v>3</v>
      </c>
      <c r="B14" s="26" t="s">
        <v>5</v>
      </c>
      <c r="C14" s="21" t="s">
        <v>34</v>
      </c>
      <c r="D14" s="22">
        <f t="shared" si="0"/>
        <v>1528</v>
      </c>
      <c r="E14" s="22">
        <f>E16+E17</f>
        <v>0</v>
      </c>
      <c r="F14" s="22">
        <f>F16+F17</f>
        <v>584</v>
      </c>
      <c r="G14" s="22">
        <f>G16+G17</f>
        <v>944</v>
      </c>
    </row>
    <row r="15" spans="1:7" ht="18.75" customHeight="1">
      <c r="A15" s="27"/>
      <c r="B15" s="27"/>
      <c r="C15" s="21" t="s">
        <v>7</v>
      </c>
      <c r="D15" s="22">
        <f t="shared" si="0"/>
        <v>1528</v>
      </c>
      <c r="E15" s="22">
        <f>E14</f>
        <v>0</v>
      </c>
      <c r="F15" s="22">
        <f>F16</f>
        <v>584</v>
      </c>
      <c r="G15" s="22">
        <f>G16</f>
        <v>944</v>
      </c>
    </row>
    <row r="16" spans="1:7" ht="21.75" customHeight="1">
      <c r="A16" s="27"/>
      <c r="B16" s="27"/>
      <c r="C16" s="21" t="s">
        <v>25</v>
      </c>
      <c r="D16" s="22">
        <f>SUM(E16:G16)</f>
        <v>1528</v>
      </c>
      <c r="E16" s="22">
        <f>E19+E22</f>
        <v>0</v>
      </c>
      <c r="F16" s="22">
        <f>F22+F25</f>
        <v>584</v>
      </c>
      <c r="G16" s="22">
        <f>G22+G25</f>
        <v>944</v>
      </c>
    </row>
    <row r="17" spans="1:7" ht="22.5" customHeight="1">
      <c r="A17" s="27"/>
      <c r="B17" s="27"/>
      <c r="C17" s="21" t="s">
        <v>22</v>
      </c>
      <c r="D17" s="22">
        <f t="shared" si="0"/>
        <v>0</v>
      </c>
      <c r="E17" s="22">
        <f>E20+E23</f>
        <v>0</v>
      </c>
      <c r="F17" s="22">
        <f>F20+F23</f>
        <v>0</v>
      </c>
      <c r="G17" s="22">
        <f>G20+G23</f>
        <v>0</v>
      </c>
    </row>
    <row r="18" spans="1:7" ht="35.25" customHeight="1">
      <c r="A18" s="21" t="s">
        <v>14</v>
      </c>
      <c r="B18" s="25" t="s">
        <v>49</v>
      </c>
      <c r="C18" s="21"/>
      <c r="D18" s="22"/>
      <c r="E18" s="22"/>
      <c r="F18" s="22"/>
      <c r="G18" s="22"/>
    </row>
    <row r="19" spans="1:7" ht="27.75" customHeight="1" hidden="1">
      <c r="A19" s="21"/>
      <c r="B19" s="25"/>
      <c r="C19" s="21"/>
      <c r="D19" s="22"/>
      <c r="E19" s="22"/>
      <c r="F19" s="22"/>
      <c r="G19" s="22"/>
    </row>
    <row r="20" spans="1:7" ht="27.75" customHeight="1" hidden="1">
      <c r="A20" s="21"/>
      <c r="B20" s="25"/>
      <c r="C20" s="21"/>
      <c r="D20" s="22"/>
      <c r="E20" s="22"/>
      <c r="F20" s="22"/>
      <c r="G20" s="22"/>
    </row>
    <row r="21" spans="1:7" ht="27.75" customHeight="1">
      <c r="A21" s="26" t="s">
        <v>15</v>
      </c>
      <c r="B21" s="32" t="s">
        <v>39</v>
      </c>
      <c r="C21" s="21" t="s">
        <v>34</v>
      </c>
      <c r="D21" s="22">
        <f>D22+D23</f>
        <v>584</v>
      </c>
      <c r="E21" s="22">
        <f>E22+E23</f>
        <v>0</v>
      </c>
      <c r="F21" s="22">
        <f>F22+F23</f>
        <v>0</v>
      </c>
      <c r="G21" s="22">
        <f>G22+G23</f>
        <v>584</v>
      </c>
    </row>
    <row r="22" spans="1:7" ht="27.75" customHeight="1">
      <c r="A22" s="27"/>
      <c r="B22" s="33"/>
      <c r="C22" s="21" t="s">
        <v>25</v>
      </c>
      <c r="D22" s="22">
        <f>SUM(E22:G22)</f>
        <v>584</v>
      </c>
      <c r="E22" s="22">
        <f>360-360</f>
        <v>0</v>
      </c>
      <c r="F22" s="22">
        <f>360-360</f>
        <v>0</v>
      </c>
      <c r="G22" s="22">
        <f>360+224</f>
        <v>584</v>
      </c>
    </row>
    <row r="23" spans="1:7" ht="30" customHeight="1">
      <c r="A23" s="28"/>
      <c r="B23" s="34"/>
      <c r="C23" s="21" t="s">
        <v>22</v>
      </c>
      <c r="D23" s="22">
        <f>SUM(E23:G23)</f>
        <v>0</v>
      </c>
      <c r="E23" s="22">
        <v>0</v>
      </c>
      <c r="F23" s="22">
        <v>0</v>
      </c>
      <c r="G23" s="22">
        <v>0</v>
      </c>
    </row>
    <row r="24" spans="1:7" ht="60" customHeight="1">
      <c r="A24" s="26" t="s">
        <v>47</v>
      </c>
      <c r="B24" s="29" t="s">
        <v>51</v>
      </c>
      <c r="C24" s="21" t="s">
        <v>34</v>
      </c>
      <c r="D24" s="22">
        <f>D25+D26</f>
        <v>944</v>
      </c>
      <c r="E24" s="22">
        <f>E25+E26</f>
        <v>0</v>
      </c>
      <c r="F24" s="22">
        <f>F25+F26</f>
        <v>584</v>
      </c>
      <c r="G24" s="22">
        <f>G25+G26</f>
        <v>360</v>
      </c>
    </row>
    <row r="25" spans="1:7" ht="60" customHeight="1">
      <c r="A25" s="27"/>
      <c r="B25" s="30"/>
      <c r="C25" s="21" t="s">
        <v>25</v>
      </c>
      <c r="D25" s="22">
        <f>SUM(E25:G25)</f>
        <v>944</v>
      </c>
      <c r="E25" s="22">
        <f>360-360</f>
        <v>0</v>
      </c>
      <c r="F25" s="22">
        <f>0+584</f>
        <v>584</v>
      </c>
      <c r="G25" s="22">
        <f>0+360</f>
        <v>360</v>
      </c>
    </row>
    <row r="26" spans="1:7" ht="60" customHeight="1">
      <c r="A26" s="28"/>
      <c r="B26" s="31"/>
      <c r="C26" s="21" t="s">
        <v>22</v>
      </c>
      <c r="D26" s="22">
        <f>SUM(E26:G26)</f>
        <v>0</v>
      </c>
      <c r="E26" s="22">
        <v>0</v>
      </c>
      <c r="F26" s="22">
        <v>0</v>
      </c>
      <c r="G26" s="22">
        <v>0</v>
      </c>
    </row>
    <row r="27" spans="1:7" ht="22.5" customHeight="1">
      <c r="A27" s="40" t="s">
        <v>6</v>
      </c>
      <c r="B27" s="40" t="s">
        <v>4</v>
      </c>
      <c r="C27" s="21" t="s">
        <v>34</v>
      </c>
      <c r="D27" s="22">
        <f aca="true" t="shared" si="2" ref="D27:D33">SUM(E27:G27)</f>
        <v>2320</v>
      </c>
      <c r="E27" s="22">
        <f>E29+E30</f>
        <v>960</v>
      </c>
      <c r="F27" s="22">
        <f>F29+F30</f>
        <v>1360</v>
      </c>
      <c r="G27" s="22">
        <f>G29+G30</f>
        <v>0</v>
      </c>
    </row>
    <row r="28" spans="1:7" ht="22.5" customHeight="1">
      <c r="A28" s="40"/>
      <c r="B28" s="40"/>
      <c r="C28" s="21" t="s">
        <v>7</v>
      </c>
      <c r="D28" s="22">
        <f t="shared" si="2"/>
        <v>2320</v>
      </c>
      <c r="E28" s="22">
        <f>E27</f>
        <v>960</v>
      </c>
      <c r="F28" s="22">
        <f>F27</f>
        <v>1360</v>
      </c>
      <c r="G28" s="22">
        <f>G27</f>
        <v>0</v>
      </c>
    </row>
    <row r="29" spans="1:7" ht="22.5" customHeight="1">
      <c r="A29" s="40"/>
      <c r="B29" s="40"/>
      <c r="C29" s="21" t="s">
        <v>25</v>
      </c>
      <c r="D29" s="22">
        <f t="shared" si="2"/>
        <v>2320</v>
      </c>
      <c r="E29" s="22">
        <f aca="true" t="shared" si="3" ref="E29:G30">E32+E35</f>
        <v>960</v>
      </c>
      <c r="F29" s="22">
        <f t="shared" si="3"/>
        <v>1360</v>
      </c>
      <c r="G29" s="22">
        <f t="shared" si="3"/>
        <v>0</v>
      </c>
    </row>
    <row r="30" spans="1:7" ht="22.5" customHeight="1">
      <c r="A30" s="40"/>
      <c r="B30" s="40"/>
      <c r="C30" s="21" t="s">
        <v>22</v>
      </c>
      <c r="D30" s="22">
        <f t="shared" si="2"/>
        <v>0</v>
      </c>
      <c r="E30" s="22">
        <f t="shared" si="3"/>
        <v>0</v>
      </c>
      <c r="F30" s="22">
        <f t="shared" si="3"/>
        <v>0</v>
      </c>
      <c r="G30" s="22">
        <f t="shared" si="3"/>
        <v>0</v>
      </c>
    </row>
    <row r="31" spans="1:7" ht="24" customHeight="1">
      <c r="A31" s="39" t="s">
        <v>16</v>
      </c>
      <c r="B31" s="39" t="s">
        <v>29</v>
      </c>
      <c r="C31" s="21" t="s">
        <v>34</v>
      </c>
      <c r="D31" s="22">
        <f>D32+D33</f>
        <v>890</v>
      </c>
      <c r="E31" s="22">
        <f>E32+E33</f>
        <v>360</v>
      </c>
      <c r="F31" s="22">
        <f>F32+F33</f>
        <v>530</v>
      </c>
      <c r="G31" s="22">
        <f>G32+G33</f>
        <v>0</v>
      </c>
    </row>
    <row r="32" spans="1:7" ht="24" customHeight="1">
      <c r="A32" s="39"/>
      <c r="B32" s="39"/>
      <c r="C32" s="21" t="s">
        <v>25</v>
      </c>
      <c r="D32" s="22">
        <f t="shared" si="2"/>
        <v>890</v>
      </c>
      <c r="E32" s="22">
        <v>360</v>
      </c>
      <c r="F32" s="22">
        <f>360-180+350</f>
        <v>530</v>
      </c>
      <c r="G32" s="22">
        <f>360-360</f>
        <v>0</v>
      </c>
    </row>
    <row r="33" spans="1:7" ht="24" customHeight="1">
      <c r="A33" s="39"/>
      <c r="B33" s="39"/>
      <c r="C33" s="21" t="s">
        <v>22</v>
      </c>
      <c r="D33" s="22">
        <f t="shared" si="2"/>
        <v>0</v>
      </c>
      <c r="E33" s="22">
        <v>0</v>
      </c>
      <c r="F33" s="22">
        <v>0</v>
      </c>
      <c r="G33" s="22">
        <v>0</v>
      </c>
    </row>
    <row r="34" spans="1:7" ht="24.75" customHeight="1">
      <c r="A34" s="39" t="s">
        <v>17</v>
      </c>
      <c r="B34" s="39" t="s">
        <v>54</v>
      </c>
      <c r="C34" s="21" t="s">
        <v>34</v>
      </c>
      <c r="D34" s="22">
        <f>D35+D36</f>
        <v>1430</v>
      </c>
      <c r="E34" s="22">
        <f>E35+E36</f>
        <v>600</v>
      </c>
      <c r="F34" s="22">
        <f>F35+F36</f>
        <v>830</v>
      </c>
      <c r="G34" s="22">
        <f>G35+G36</f>
        <v>0</v>
      </c>
    </row>
    <row r="35" spans="1:7" ht="24.75" customHeight="1">
      <c r="A35" s="39"/>
      <c r="B35" s="39"/>
      <c r="C35" s="21" t="s">
        <v>25</v>
      </c>
      <c r="D35" s="22">
        <f aca="true" t="shared" si="4" ref="D35:D41">SUM(E35:G35)</f>
        <v>1430</v>
      </c>
      <c r="E35" s="22">
        <v>600</v>
      </c>
      <c r="F35" s="22">
        <f>600-420+650</f>
        <v>830</v>
      </c>
      <c r="G35" s="22">
        <f>600-600</f>
        <v>0</v>
      </c>
    </row>
    <row r="36" spans="1:7" ht="24.75" customHeight="1">
      <c r="A36" s="39"/>
      <c r="B36" s="39"/>
      <c r="C36" s="21" t="s">
        <v>22</v>
      </c>
      <c r="D36" s="22">
        <f t="shared" si="4"/>
        <v>0</v>
      </c>
      <c r="E36" s="22">
        <v>0</v>
      </c>
      <c r="F36" s="22">
        <v>0</v>
      </c>
      <c r="G36" s="22">
        <v>0</v>
      </c>
    </row>
    <row r="37" spans="1:7" ht="24" customHeight="1">
      <c r="A37" s="26" t="s">
        <v>19</v>
      </c>
      <c r="B37" s="26" t="s">
        <v>32</v>
      </c>
      <c r="C37" s="21" t="s">
        <v>34</v>
      </c>
      <c r="D37" s="22">
        <f t="shared" si="4"/>
        <v>19634</v>
      </c>
      <c r="E37" s="22">
        <f>E39+E40</f>
        <v>5919</v>
      </c>
      <c r="F37" s="22">
        <f>F39+F40</f>
        <v>7715</v>
      </c>
      <c r="G37" s="22">
        <f>G39+G40</f>
        <v>6000</v>
      </c>
    </row>
    <row r="38" spans="1:7" ht="24" customHeight="1">
      <c r="A38" s="27"/>
      <c r="B38" s="27"/>
      <c r="C38" s="21" t="s">
        <v>7</v>
      </c>
      <c r="D38" s="22">
        <f t="shared" si="4"/>
        <v>19634</v>
      </c>
      <c r="E38" s="22">
        <f>E37</f>
        <v>5919</v>
      </c>
      <c r="F38" s="22">
        <f>F37</f>
        <v>7715</v>
      </c>
      <c r="G38" s="22">
        <f>G37</f>
        <v>6000</v>
      </c>
    </row>
    <row r="39" spans="1:7" ht="24" customHeight="1">
      <c r="A39" s="27"/>
      <c r="B39" s="27"/>
      <c r="C39" s="21" t="s">
        <v>25</v>
      </c>
      <c r="D39" s="22">
        <f t="shared" si="4"/>
        <v>19634</v>
      </c>
      <c r="E39" s="22">
        <f>E43+E46</f>
        <v>5919</v>
      </c>
      <c r="F39" s="22">
        <f>F43+F46+F49</f>
        <v>7715</v>
      </c>
      <c r="G39" s="22">
        <f>G43+G46+G49</f>
        <v>6000</v>
      </c>
    </row>
    <row r="40" spans="1:7" ht="24" customHeight="1">
      <c r="A40" s="27"/>
      <c r="B40" s="27"/>
      <c r="C40" s="23" t="s">
        <v>27</v>
      </c>
      <c r="D40" s="22">
        <f t="shared" si="4"/>
        <v>0</v>
      </c>
      <c r="E40" s="22">
        <v>0</v>
      </c>
      <c r="F40" s="22">
        <v>0</v>
      </c>
      <c r="G40" s="22">
        <v>0</v>
      </c>
    </row>
    <row r="41" spans="1:7" ht="24" customHeight="1">
      <c r="A41" s="28"/>
      <c r="B41" s="28"/>
      <c r="C41" s="23" t="s">
        <v>45</v>
      </c>
      <c r="D41" s="22">
        <f t="shared" si="4"/>
        <v>0</v>
      </c>
      <c r="E41" s="22">
        <f>E47</f>
        <v>0</v>
      </c>
      <c r="F41" s="22">
        <f>F47</f>
        <v>0</v>
      </c>
      <c r="G41" s="22">
        <f>G47</f>
        <v>0</v>
      </c>
    </row>
    <row r="42" spans="1:9" ht="33" customHeight="1">
      <c r="A42" s="39" t="s">
        <v>23</v>
      </c>
      <c r="B42" s="39" t="s">
        <v>26</v>
      </c>
      <c r="C42" s="21" t="s">
        <v>34</v>
      </c>
      <c r="D42" s="22">
        <f>D43+D44</f>
        <v>1602.7</v>
      </c>
      <c r="E42" s="22">
        <f>E43+E44</f>
        <v>1602.7</v>
      </c>
      <c r="F42" s="22">
        <f>F43+F44</f>
        <v>0</v>
      </c>
      <c r="G42" s="22">
        <f>G43+G44</f>
        <v>0</v>
      </c>
      <c r="H42" s="8"/>
      <c r="I42" s="9"/>
    </row>
    <row r="43" spans="1:7" ht="33" customHeight="1">
      <c r="A43" s="39"/>
      <c r="B43" s="39"/>
      <c r="C43" s="21" t="s">
        <v>24</v>
      </c>
      <c r="D43" s="22">
        <f>SUM(E43:G43)</f>
        <v>1602.7</v>
      </c>
      <c r="E43" s="22">
        <f>3500-1897.3</f>
        <v>1602.7</v>
      </c>
      <c r="F43" s="22">
        <f>3500-3500</f>
        <v>0</v>
      </c>
      <c r="G43" s="22">
        <f>3500-3500</f>
        <v>0</v>
      </c>
    </row>
    <row r="44" spans="1:7" ht="33" customHeight="1">
      <c r="A44" s="39"/>
      <c r="B44" s="39"/>
      <c r="C44" s="23" t="s">
        <v>27</v>
      </c>
      <c r="D44" s="22">
        <f>SUM(E44:G44)</f>
        <v>0</v>
      </c>
      <c r="E44" s="22">
        <v>0</v>
      </c>
      <c r="F44" s="22">
        <v>0</v>
      </c>
      <c r="G44" s="22">
        <v>0</v>
      </c>
    </row>
    <row r="45" spans="1:7" ht="37.5" customHeight="1">
      <c r="A45" s="39" t="s">
        <v>44</v>
      </c>
      <c r="B45" s="39" t="s">
        <v>46</v>
      </c>
      <c r="C45" s="21" t="s">
        <v>34</v>
      </c>
      <c r="D45" s="22">
        <f>D46+D47</f>
        <v>12718.3</v>
      </c>
      <c r="E45" s="22">
        <f>E46+E47</f>
        <v>4316.3</v>
      </c>
      <c r="F45" s="22">
        <f>F46+F47</f>
        <v>2402</v>
      </c>
      <c r="G45" s="22">
        <f>G46+G47</f>
        <v>6000</v>
      </c>
    </row>
    <row r="46" spans="1:7" ht="37.5" customHeight="1">
      <c r="A46" s="39"/>
      <c r="B46" s="39"/>
      <c r="C46" s="21" t="s">
        <v>24</v>
      </c>
      <c r="D46" s="22">
        <f>SUM(E46:G46)</f>
        <v>12718.3</v>
      </c>
      <c r="E46" s="22">
        <f>0+1897.3+1000+719+700</f>
        <v>4316.3</v>
      </c>
      <c r="F46" s="22">
        <f>0+3500+2500-3598</f>
        <v>2402</v>
      </c>
      <c r="G46" s="22">
        <f>0+3500+2500</f>
        <v>6000</v>
      </c>
    </row>
    <row r="47" spans="1:7" ht="37.5" customHeight="1">
      <c r="A47" s="39"/>
      <c r="B47" s="39"/>
      <c r="C47" s="23" t="s">
        <v>45</v>
      </c>
      <c r="D47" s="22">
        <f>SUM(E47:G47)</f>
        <v>0</v>
      </c>
      <c r="E47" s="22">
        <v>0</v>
      </c>
      <c r="F47" s="22">
        <v>0</v>
      </c>
      <c r="G47" s="22">
        <v>0</v>
      </c>
    </row>
    <row r="48" spans="1:7" ht="37.5" customHeight="1">
      <c r="A48" s="39" t="s">
        <v>52</v>
      </c>
      <c r="B48" s="39" t="s">
        <v>53</v>
      </c>
      <c r="C48" s="21" t="s">
        <v>34</v>
      </c>
      <c r="D48" s="22">
        <f>D49+D50</f>
        <v>5313</v>
      </c>
      <c r="E48" s="22">
        <f>E49+E50</f>
        <v>0</v>
      </c>
      <c r="F48" s="22">
        <f>F49+F50</f>
        <v>5313</v>
      </c>
      <c r="G48" s="22">
        <f>G49+G50</f>
        <v>0</v>
      </c>
    </row>
    <row r="49" spans="1:7" ht="37.5" customHeight="1">
      <c r="A49" s="39"/>
      <c r="B49" s="39"/>
      <c r="C49" s="21" t="s">
        <v>24</v>
      </c>
      <c r="D49" s="22">
        <f>SUM(E49:G49)</f>
        <v>5313</v>
      </c>
      <c r="E49" s="22">
        <v>0</v>
      </c>
      <c r="F49" s="22">
        <f>0+3598+1715</f>
        <v>5313</v>
      </c>
      <c r="G49" s="22">
        <v>0</v>
      </c>
    </row>
    <row r="50" spans="1:7" ht="37.5" customHeight="1">
      <c r="A50" s="39"/>
      <c r="B50" s="39"/>
      <c r="C50" s="23" t="s">
        <v>45</v>
      </c>
      <c r="D50" s="22">
        <f>SUM(E50:G50)</f>
        <v>0</v>
      </c>
      <c r="E50" s="22">
        <v>0</v>
      </c>
      <c r="F50" s="22">
        <v>0</v>
      </c>
      <c r="G50" s="22">
        <v>0</v>
      </c>
    </row>
    <row r="52" ht="18.75">
      <c r="B52" s="24"/>
    </row>
  </sheetData>
  <sheetProtection/>
  <mergeCells count="29">
    <mergeCell ref="A48:A50"/>
    <mergeCell ref="B48:B50"/>
    <mergeCell ref="A42:A44"/>
    <mergeCell ref="B42:B44"/>
    <mergeCell ref="A34:A36"/>
    <mergeCell ref="B34:B36"/>
    <mergeCell ref="A45:A47"/>
    <mergeCell ref="B45:B47"/>
    <mergeCell ref="B37:B41"/>
    <mergeCell ref="A37:A41"/>
    <mergeCell ref="A31:A33"/>
    <mergeCell ref="B31:B33"/>
    <mergeCell ref="A27:A30"/>
    <mergeCell ref="D1:G1"/>
    <mergeCell ref="C5:C6"/>
    <mergeCell ref="D5:G5"/>
    <mergeCell ref="B14:B17"/>
    <mergeCell ref="B27:B30"/>
    <mergeCell ref="A21:A23"/>
    <mergeCell ref="A8:A13"/>
    <mergeCell ref="A24:A26"/>
    <mergeCell ref="B24:B26"/>
    <mergeCell ref="B21:B23"/>
    <mergeCell ref="B5:B6"/>
    <mergeCell ref="D2:G2"/>
    <mergeCell ref="A3:G3"/>
    <mergeCell ref="A14:A17"/>
    <mergeCell ref="A5:A6"/>
    <mergeCell ref="B8:B13"/>
  </mergeCells>
  <printOptions/>
  <pageMargins left="0.7874015748031497" right="0.7874015748031497" top="1.1811023622047245" bottom="0.5905511811023623" header="0.31496062992125984" footer="0.31496062992125984"/>
  <pageSetup horizontalDpi="600" verticalDpi="600" orientation="landscape" paperSize="9" scale="70" r:id="rId1"/>
  <rowBreaks count="2" manualBreakCount="2">
    <brk id="23" max="6" man="1"/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Normal="85" zoomScaleSheetLayoutView="100" zoomScalePageLayoutView="0" workbookViewId="0" topLeftCell="A19">
      <selection activeCell="A19" sqref="A1:IV16384"/>
    </sheetView>
  </sheetViews>
  <sheetFormatPr defaultColWidth="9.140625" defaultRowHeight="15"/>
  <cols>
    <col min="1" max="1" width="33.7109375" style="1" customWidth="1"/>
    <col min="2" max="2" width="64.7109375" style="1" customWidth="1"/>
    <col min="3" max="3" width="34.00390625" style="1" customWidth="1"/>
    <col min="4" max="7" width="14.8515625" style="1" customWidth="1"/>
    <col min="8" max="8" width="14.28125" style="2" bestFit="1" customWidth="1"/>
    <col min="9" max="9" width="11.7109375" style="3" bestFit="1" customWidth="1"/>
    <col min="10" max="10" width="12.7109375" style="4" customWidth="1"/>
    <col min="11" max="11" width="13.28125" style="4" customWidth="1"/>
    <col min="12" max="16384" width="9.140625" style="4" customWidth="1"/>
  </cols>
  <sheetData>
    <row r="1" spans="1:7" ht="123" customHeight="1">
      <c r="A1" s="17"/>
      <c r="B1" s="18"/>
      <c r="C1" s="17"/>
      <c r="D1" s="36" t="s">
        <v>42</v>
      </c>
      <c r="E1" s="36"/>
      <c r="F1" s="36"/>
      <c r="G1" s="36"/>
    </row>
    <row r="2" spans="1:7" ht="41.25" customHeight="1">
      <c r="A2" s="42" t="s">
        <v>8</v>
      </c>
      <c r="B2" s="42"/>
      <c r="C2" s="42"/>
      <c r="D2" s="42"/>
      <c r="E2" s="42"/>
      <c r="F2" s="42"/>
      <c r="G2" s="42"/>
    </row>
    <row r="3" spans="5:7" ht="15.75">
      <c r="E3" s="43"/>
      <c r="F3" s="43"/>
      <c r="G3" s="43"/>
    </row>
    <row r="4" spans="1:7" ht="18.75" customHeight="1">
      <c r="A4" s="35" t="s">
        <v>0</v>
      </c>
      <c r="B4" s="35" t="s">
        <v>31</v>
      </c>
      <c r="C4" s="35" t="s">
        <v>9</v>
      </c>
      <c r="D4" s="35" t="s">
        <v>41</v>
      </c>
      <c r="E4" s="35"/>
      <c r="F4" s="35"/>
      <c r="G4" s="35"/>
    </row>
    <row r="5" spans="1:9" ht="33.75" customHeight="1">
      <c r="A5" s="35"/>
      <c r="B5" s="35"/>
      <c r="C5" s="35"/>
      <c r="D5" s="15" t="s">
        <v>2</v>
      </c>
      <c r="E5" s="15" t="s">
        <v>35</v>
      </c>
      <c r="F5" s="15" t="s">
        <v>36</v>
      </c>
      <c r="G5" s="15" t="s">
        <v>37</v>
      </c>
      <c r="H5" s="5"/>
      <c r="I5" s="5"/>
    </row>
    <row r="6" spans="1:7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</row>
    <row r="7" spans="1:9" ht="18.75" customHeight="1">
      <c r="A7" s="39" t="s">
        <v>1</v>
      </c>
      <c r="B7" s="40" t="s">
        <v>38</v>
      </c>
      <c r="C7" s="21" t="s">
        <v>34</v>
      </c>
      <c r="D7" s="22">
        <f aca="true" t="shared" si="0" ref="D7:D16">SUM(E7:G7)</f>
        <v>23482</v>
      </c>
      <c r="E7" s="22">
        <f>SUM(E9:E11)+E12</f>
        <v>6879</v>
      </c>
      <c r="F7" s="22">
        <f>SUM(F11:F11)+F12+F9</f>
        <v>9659</v>
      </c>
      <c r="G7" s="22">
        <f>G10+G12+G11+G9</f>
        <v>6944</v>
      </c>
      <c r="H7" s="6"/>
      <c r="I7" s="7"/>
    </row>
    <row r="8" spans="1:9" ht="18.75" customHeight="1">
      <c r="A8" s="39"/>
      <c r="B8" s="40"/>
      <c r="C8" s="21" t="s">
        <v>7</v>
      </c>
      <c r="D8" s="22">
        <f t="shared" si="0"/>
        <v>23482</v>
      </c>
      <c r="E8" s="22">
        <f>E7</f>
        <v>6879</v>
      </c>
      <c r="F8" s="22">
        <f>F7</f>
        <v>9659</v>
      </c>
      <c r="G8" s="22">
        <f>G7</f>
        <v>6944</v>
      </c>
      <c r="H8" s="6"/>
      <c r="I8" s="7"/>
    </row>
    <row r="9" spans="1:9" ht="18.75" customHeight="1">
      <c r="A9" s="39"/>
      <c r="B9" s="40"/>
      <c r="C9" s="21" t="s">
        <v>10</v>
      </c>
      <c r="D9" s="22">
        <f>SUM(E9:G9)</f>
        <v>0</v>
      </c>
      <c r="E9" s="22">
        <f aca="true" t="shared" si="1" ref="E9:G12">E15+E36+E52</f>
        <v>0</v>
      </c>
      <c r="F9" s="22">
        <f t="shared" si="1"/>
        <v>0</v>
      </c>
      <c r="G9" s="22">
        <f t="shared" si="1"/>
        <v>0</v>
      </c>
      <c r="H9" s="8"/>
      <c r="I9" s="9"/>
    </row>
    <row r="10" spans="1:9" ht="18.75" customHeight="1">
      <c r="A10" s="39"/>
      <c r="B10" s="40"/>
      <c r="C10" s="21" t="s">
        <v>11</v>
      </c>
      <c r="D10" s="22">
        <f t="shared" si="0"/>
        <v>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8"/>
      <c r="I10" s="9"/>
    </row>
    <row r="11" spans="1:9" ht="18.75" customHeight="1">
      <c r="A11" s="39"/>
      <c r="B11" s="40"/>
      <c r="C11" s="21" t="s">
        <v>13</v>
      </c>
      <c r="D11" s="22">
        <f>SUM(E11:G11)</f>
        <v>23482</v>
      </c>
      <c r="E11" s="22">
        <f t="shared" si="1"/>
        <v>6879</v>
      </c>
      <c r="F11" s="22">
        <f t="shared" si="1"/>
        <v>9659</v>
      </c>
      <c r="G11" s="22">
        <f t="shared" si="1"/>
        <v>6944</v>
      </c>
      <c r="H11" s="8"/>
      <c r="I11" s="9"/>
    </row>
    <row r="12" spans="1:9" ht="18.75" customHeight="1">
      <c r="A12" s="39"/>
      <c r="B12" s="40"/>
      <c r="C12" s="21" t="s">
        <v>12</v>
      </c>
      <c r="D12" s="22">
        <f t="shared" si="0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  <c r="H12" s="8"/>
      <c r="I12" s="9"/>
    </row>
    <row r="13" spans="1:9" ht="18" customHeight="1">
      <c r="A13" s="39" t="s">
        <v>3</v>
      </c>
      <c r="B13" s="40" t="s">
        <v>5</v>
      </c>
      <c r="C13" s="21" t="s">
        <v>34</v>
      </c>
      <c r="D13" s="22">
        <f t="shared" si="0"/>
        <v>1528</v>
      </c>
      <c r="E13" s="22">
        <f>SUM(E15:E17)+E18</f>
        <v>0</v>
      </c>
      <c r="F13" s="22">
        <f>F17+F16+F18+F15</f>
        <v>584</v>
      </c>
      <c r="G13" s="22">
        <f>G17+G16+G18+G15</f>
        <v>944</v>
      </c>
      <c r="H13" s="8"/>
      <c r="I13" s="9"/>
    </row>
    <row r="14" spans="1:9" ht="18" customHeight="1">
      <c r="A14" s="39"/>
      <c r="B14" s="40"/>
      <c r="C14" s="21" t="s">
        <v>7</v>
      </c>
      <c r="D14" s="22">
        <f t="shared" si="0"/>
        <v>1528</v>
      </c>
      <c r="E14" s="22">
        <f>E13</f>
        <v>0</v>
      </c>
      <c r="F14" s="22">
        <f>F13</f>
        <v>584</v>
      </c>
      <c r="G14" s="22">
        <f>G13</f>
        <v>944</v>
      </c>
      <c r="H14" s="8"/>
      <c r="I14" s="9"/>
    </row>
    <row r="15" spans="1:9" ht="18" customHeight="1">
      <c r="A15" s="39"/>
      <c r="B15" s="40"/>
      <c r="C15" s="21" t="s">
        <v>10</v>
      </c>
      <c r="D15" s="22">
        <f t="shared" si="0"/>
        <v>0</v>
      </c>
      <c r="E15" s="22">
        <f>E20+E25</f>
        <v>0</v>
      </c>
      <c r="F15" s="22">
        <f>F20+F25</f>
        <v>0</v>
      </c>
      <c r="G15" s="22">
        <f>G20+G25</f>
        <v>0</v>
      </c>
      <c r="H15" s="8"/>
      <c r="I15" s="9"/>
    </row>
    <row r="16" spans="1:9" ht="18" customHeight="1">
      <c r="A16" s="39"/>
      <c r="B16" s="40"/>
      <c r="C16" s="21" t="s">
        <v>11</v>
      </c>
      <c r="D16" s="22">
        <f t="shared" si="0"/>
        <v>0</v>
      </c>
      <c r="E16" s="22">
        <f aca="true" t="shared" si="2" ref="E16:G18">E21+E26</f>
        <v>0</v>
      </c>
      <c r="F16" s="22">
        <f t="shared" si="2"/>
        <v>0</v>
      </c>
      <c r="G16" s="22">
        <f t="shared" si="2"/>
        <v>0</v>
      </c>
      <c r="H16" s="8"/>
      <c r="I16" s="9"/>
    </row>
    <row r="17" spans="1:10" ht="18" customHeight="1">
      <c r="A17" s="39"/>
      <c r="B17" s="40"/>
      <c r="C17" s="21" t="s">
        <v>13</v>
      </c>
      <c r="D17" s="22">
        <f>SUM(E17:G17)</f>
        <v>1528</v>
      </c>
      <c r="E17" s="22">
        <f t="shared" si="2"/>
        <v>0</v>
      </c>
      <c r="F17" s="22">
        <f>F27+F32</f>
        <v>584</v>
      </c>
      <c r="G17" s="22">
        <f>G27+G32</f>
        <v>944</v>
      </c>
      <c r="H17" s="8"/>
      <c r="I17" s="7"/>
      <c r="J17" s="20"/>
    </row>
    <row r="18" spans="1:9" ht="18" customHeight="1">
      <c r="A18" s="39"/>
      <c r="B18" s="40"/>
      <c r="C18" s="21" t="s">
        <v>12</v>
      </c>
      <c r="D18" s="22">
        <f>SUM(E18:G18)</f>
        <v>0</v>
      </c>
      <c r="E18" s="22">
        <f t="shared" si="2"/>
        <v>0</v>
      </c>
      <c r="F18" s="22">
        <f t="shared" si="2"/>
        <v>0</v>
      </c>
      <c r="G18" s="22">
        <f t="shared" si="2"/>
        <v>0</v>
      </c>
      <c r="H18" s="6"/>
      <c r="I18" s="9"/>
    </row>
    <row r="19" spans="1:10" ht="39.75" customHeight="1">
      <c r="A19" s="21" t="s">
        <v>14</v>
      </c>
      <c r="B19" s="21" t="s">
        <v>48</v>
      </c>
      <c r="C19" s="21"/>
      <c r="D19" s="22"/>
      <c r="E19" s="22"/>
      <c r="F19" s="22"/>
      <c r="G19" s="22"/>
      <c r="H19" s="6"/>
      <c r="I19" s="9"/>
      <c r="J19" s="20"/>
    </row>
    <row r="20" spans="1:9" ht="18" customHeight="1" hidden="1">
      <c r="A20" s="21"/>
      <c r="B20" s="21"/>
      <c r="C20" s="21"/>
      <c r="D20" s="22"/>
      <c r="E20" s="22"/>
      <c r="F20" s="22"/>
      <c r="G20" s="22"/>
      <c r="H20" s="6"/>
      <c r="I20" s="9"/>
    </row>
    <row r="21" spans="1:9" ht="18" customHeight="1" hidden="1">
      <c r="A21" s="21"/>
      <c r="B21" s="21"/>
      <c r="C21" s="21"/>
      <c r="D21" s="22"/>
      <c r="E21" s="22"/>
      <c r="F21" s="22"/>
      <c r="G21" s="22"/>
      <c r="H21" s="8"/>
      <c r="I21" s="9"/>
    </row>
    <row r="22" spans="1:10" ht="18" customHeight="1" hidden="1">
      <c r="A22" s="21"/>
      <c r="B22" s="21"/>
      <c r="C22" s="21"/>
      <c r="D22" s="22"/>
      <c r="E22" s="22"/>
      <c r="F22" s="22"/>
      <c r="G22" s="22"/>
      <c r="H22" s="6"/>
      <c r="I22" s="9"/>
      <c r="J22" s="20"/>
    </row>
    <row r="23" spans="1:9" ht="18" customHeight="1" hidden="1">
      <c r="A23" s="21"/>
      <c r="B23" s="21"/>
      <c r="C23" s="21"/>
      <c r="D23" s="22"/>
      <c r="E23" s="22"/>
      <c r="F23" s="22"/>
      <c r="G23" s="22"/>
      <c r="H23" s="8"/>
      <c r="I23" s="9"/>
    </row>
    <row r="24" spans="1:9" ht="18" customHeight="1">
      <c r="A24" s="26" t="s">
        <v>15</v>
      </c>
      <c r="B24" s="40" t="s">
        <v>39</v>
      </c>
      <c r="C24" s="21" t="s">
        <v>34</v>
      </c>
      <c r="D24" s="22">
        <f aca="true" t="shared" si="3" ref="D24:D33">E24+F24+G24</f>
        <v>584</v>
      </c>
      <c r="E24" s="22">
        <f>E25+E26+E27+E28</f>
        <v>0</v>
      </c>
      <c r="F24" s="22">
        <f>F25+F26+F27+F28</f>
        <v>0</v>
      </c>
      <c r="G24" s="22">
        <f>G25+G26+G27+G28</f>
        <v>584</v>
      </c>
      <c r="H24" s="8"/>
      <c r="I24" s="9"/>
    </row>
    <row r="25" spans="1:9" ht="18" customHeight="1">
      <c r="A25" s="27"/>
      <c r="B25" s="40"/>
      <c r="C25" s="21" t="s">
        <v>10</v>
      </c>
      <c r="D25" s="22">
        <f t="shared" si="3"/>
        <v>0</v>
      </c>
      <c r="E25" s="22">
        <v>0</v>
      </c>
      <c r="F25" s="22">
        <v>0</v>
      </c>
      <c r="G25" s="22">
        <v>0</v>
      </c>
      <c r="H25" s="8"/>
      <c r="I25" s="9"/>
    </row>
    <row r="26" spans="1:9" ht="18" customHeight="1">
      <c r="A26" s="27"/>
      <c r="B26" s="40"/>
      <c r="C26" s="21" t="s">
        <v>11</v>
      </c>
      <c r="D26" s="22">
        <f t="shared" si="3"/>
        <v>0</v>
      </c>
      <c r="E26" s="22">
        <v>0</v>
      </c>
      <c r="F26" s="22">
        <v>0</v>
      </c>
      <c r="G26" s="22">
        <v>0</v>
      </c>
      <c r="H26" s="8"/>
      <c r="I26" s="9"/>
    </row>
    <row r="27" spans="1:9" ht="18" customHeight="1">
      <c r="A27" s="27"/>
      <c r="B27" s="40"/>
      <c r="C27" s="21" t="s">
        <v>13</v>
      </c>
      <c r="D27" s="22">
        <f t="shared" si="3"/>
        <v>584</v>
      </c>
      <c r="E27" s="22">
        <f>'Приложение 3  '!E22</f>
        <v>0</v>
      </c>
      <c r="F27" s="22">
        <f>'Приложение 3  '!F22</f>
        <v>0</v>
      </c>
      <c r="G27" s="22">
        <f>'Приложение 3  '!G22</f>
        <v>584</v>
      </c>
      <c r="H27" s="8"/>
      <c r="I27" s="9"/>
    </row>
    <row r="28" spans="1:9" ht="18" customHeight="1">
      <c r="A28" s="28"/>
      <c r="B28" s="40"/>
      <c r="C28" s="21" t="s">
        <v>12</v>
      </c>
      <c r="D28" s="22">
        <f t="shared" si="3"/>
        <v>0</v>
      </c>
      <c r="E28" s="22">
        <v>0</v>
      </c>
      <c r="F28" s="22">
        <v>0</v>
      </c>
      <c r="G28" s="22">
        <v>0</v>
      </c>
      <c r="H28" s="8"/>
      <c r="I28" s="9"/>
    </row>
    <row r="29" spans="1:9" ht="36.75" customHeight="1">
      <c r="A29" s="26" t="s">
        <v>47</v>
      </c>
      <c r="B29" s="40" t="s">
        <v>50</v>
      </c>
      <c r="C29" s="21" t="s">
        <v>34</v>
      </c>
      <c r="D29" s="22">
        <f t="shared" si="3"/>
        <v>944</v>
      </c>
      <c r="E29" s="22">
        <f>E30+E31+E32+E33</f>
        <v>0</v>
      </c>
      <c r="F29" s="22">
        <f>F30+F31+F32+F33</f>
        <v>584</v>
      </c>
      <c r="G29" s="22">
        <f>G30+G31+G32+G33</f>
        <v>360</v>
      </c>
      <c r="H29" s="8"/>
      <c r="I29" s="9"/>
    </row>
    <row r="30" spans="1:9" ht="36.75" customHeight="1">
      <c r="A30" s="27"/>
      <c r="B30" s="40"/>
      <c r="C30" s="21" t="s">
        <v>10</v>
      </c>
      <c r="D30" s="22">
        <f t="shared" si="3"/>
        <v>0</v>
      </c>
      <c r="E30" s="22">
        <v>0</v>
      </c>
      <c r="F30" s="22">
        <v>0</v>
      </c>
      <c r="G30" s="22">
        <v>0</v>
      </c>
      <c r="H30" s="8"/>
      <c r="I30" s="9"/>
    </row>
    <row r="31" spans="1:9" ht="36.75" customHeight="1">
      <c r="A31" s="27"/>
      <c r="B31" s="40"/>
      <c r="C31" s="21" t="s">
        <v>11</v>
      </c>
      <c r="D31" s="22">
        <f t="shared" si="3"/>
        <v>0</v>
      </c>
      <c r="E31" s="22">
        <v>0</v>
      </c>
      <c r="F31" s="22">
        <v>0</v>
      </c>
      <c r="G31" s="22">
        <v>0</v>
      </c>
      <c r="H31" s="8"/>
      <c r="I31" s="9"/>
    </row>
    <row r="32" spans="1:9" ht="36.75" customHeight="1">
      <c r="A32" s="27"/>
      <c r="B32" s="40"/>
      <c r="C32" s="21" t="s">
        <v>13</v>
      </c>
      <c r="D32" s="22">
        <f t="shared" si="3"/>
        <v>944</v>
      </c>
      <c r="E32" s="22">
        <f>'Приложение 3  '!E25</f>
        <v>0</v>
      </c>
      <c r="F32" s="22">
        <f>'Приложение 3  '!F25</f>
        <v>584</v>
      </c>
      <c r="G32" s="22">
        <f>'Приложение 3  '!G25</f>
        <v>360</v>
      </c>
      <c r="H32" s="8"/>
      <c r="I32" s="9"/>
    </row>
    <row r="33" spans="1:9" ht="36.75" customHeight="1">
      <c r="A33" s="28"/>
      <c r="B33" s="40"/>
      <c r="C33" s="21" t="s">
        <v>12</v>
      </c>
      <c r="D33" s="22">
        <f t="shared" si="3"/>
        <v>0</v>
      </c>
      <c r="E33" s="22">
        <v>0</v>
      </c>
      <c r="F33" s="22">
        <v>0</v>
      </c>
      <c r="G33" s="22">
        <v>0</v>
      </c>
      <c r="H33" s="8"/>
      <c r="I33" s="9"/>
    </row>
    <row r="34" spans="1:9" ht="18" customHeight="1">
      <c r="A34" s="39" t="s">
        <v>6</v>
      </c>
      <c r="B34" s="40" t="s">
        <v>4</v>
      </c>
      <c r="C34" s="21" t="s">
        <v>34</v>
      </c>
      <c r="D34" s="22">
        <f>SUM(E34:G34)</f>
        <v>2320</v>
      </c>
      <c r="E34" s="22">
        <f>SUM(E36:E38)+E39</f>
        <v>960</v>
      </c>
      <c r="F34" s="22">
        <f>SUM(F36:F38)+F39</f>
        <v>1360</v>
      </c>
      <c r="G34" s="22">
        <f>SUM(G36:G38)+G39</f>
        <v>0</v>
      </c>
      <c r="H34" s="8"/>
      <c r="I34" s="9"/>
    </row>
    <row r="35" spans="1:9" ht="18" customHeight="1">
      <c r="A35" s="39"/>
      <c r="B35" s="40"/>
      <c r="C35" s="21" t="s">
        <v>7</v>
      </c>
      <c r="D35" s="22">
        <f>SUM(E35:G35)</f>
        <v>2320</v>
      </c>
      <c r="E35" s="22">
        <f>E34</f>
        <v>960</v>
      </c>
      <c r="F35" s="22">
        <f>F34</f>
        <v>1360</v>
      </c>
      <c r="G35" s="22">
        <f>G34</f>
        <v>0</v>
      </c>
      <c r="H35" s="8"/>
      <c r="I35" s="9"/>
    </row>
    <row r="36" spans="1:9" ht="18" customHeight="1">
      <c r="A36" s="39"/>
      <c r="B36" s="40"/>
      <c r="C36" s="21" t="s">
        <v>10</v>
      </c>
      <c r="D36" s="22">
        <f>SUM(E36:G36)</f>
        <v>0</v>
      </c>
      <c r="E36" s="22">
        <f aca="true" t="shared" si="4" ref="E36:G39">E41+E46</f>
        <v>0</v>
      </c>
      <c r="F36" s="22">
        <f t="shared" si="4"/>
        <v>0</v>
      </c>
      <c r="G36" s="22">
        <f t="shared" si="4"/>
        <v>0</v>
      </c>
      <c r="H36" s="8"/>
      <c r="I36" s="9"/>
    </row>
    <row r="37" spans="1:9" ht="18" customHeight="1">
      <c r="A37" s="39"/>
      <c r="B37" s="40"/>
      <c r="C37" s="21" t="s">
        <v>11</v>
      </c>
      <c r="D37" s="22">
        <f>SUM(E37:G37)</f>
        <v>0</v>
      </c>
      <c r="E37" s="22">
        <f t="shared" si="4"/>
        <v>0</v>
      </c>
      <c r="F37" s="22">
        <f t="shared" si="4"/>
        <v>0</v>
      </c>
      <c r="G37" s="22">
        <f t="shared" si="4"/>
        <v>0</v>
      </c>
      <c r="H37" s="8"/>
      <c r="I37" s="9"/>
    </row>
    <row r="38" spans="1:9" ht="18" customHeight="1">
      <c r="A38" s="39"/>
      <c r="B38" s="40"/>
      <c r="C38" s="21" t="s">
        <v>13</v>
      </c>
      <c r="D38" s="22">
        <f>SUM(E38:G38)</f>
        <v>2320</v>
      </c>
      <c r="E38" s="22">
        <f t="shared" si="4"/>
        <v>960</v>
      </c>
      <c r="F38" s="22">
        <f t="shared" si="4"/>
        <v>1360</v>
      </c>
      <c r="G38" s="22">
        <f t="shared" si="4"/>
        <v>0</v>
      </c>
      <c r="H38" s="8"/>
      <c r="I38" s="9"/>
    </row>
    <row r="39" spans="1:9" ht="18" customHeight="1">
      <c r="A39" s="39"/>
      <c r="B39" s="40"/>
      <c r="C39" s="21" t="s">
        <v>12</v>
      </c>
      <c r="D39" s="22">
        <f aca="true" t="shared" si="5" ref="D39:D60">SUM(E39:G39)</f>
        <v>0</v>
      </c>
      <c r="E39" s="22">
        <f t="shared" si="4"/>
        <v>0</v>
      </c>
      <c r="F39" s="22">
        <f t="shared" si="4"/>
        <v>0</v>
      </c>
      <c r="G39" s="22">
        <f t="shared" si="4"/>
        <v>0</v>
      </c>
      <c r="H39" s="8"/>
      <c r="I39" s="9"/>
    </row>
    <row r="40" spans="1:9" ht="18" customHeight="1">
      <c r="A40" s="39" t="s">
        <v>16</v>
      </c>
      <c r="B40" s="40" t="s">
        <v>30</v>
      </c>
      <c r="C40" s="21" t="s">
        <v>34</v>
      </c>
      <c r="D40" s="22">
        <f t="shared" si="5"/>
        <v>890</v>
      </c>
      <c r="E40" s="22">
        <f>SUM(E41:E44)</f>
        <v>360</v>
      </c>
      <c r="F40" s="22">
        <f>SUM(F41:F44)</f>
        <v>530</v>
      </c>
      <c r="G40" s="22">
        <f>SUM(G41:G44)</f>
        <v>0</v>
      </c>
      <c r="H40" s="8"/>
      <c r="I40" s="9"/>
    </row>
    <row r="41" spans="1:9" ht="18" customHeight="1">
      <c r="A41" s="39"/>
      <c r="B41" s="40"/>
      <c r="C41" s="21" t="s">
        <v>10</v>
      </c>
      <c r="D41" s="22">
        <f t="shared" si="5"/>
        <v>0</v>
      </c>
      <c r="E41" s="22">
        <v>0</v>
      </c>
      <c r="F41" s="22">
        <v>0</v>
      </c>
      <c r="G41" s="22">
        <v>0</v>
      </c>
      <c r="H41" s="8"/>
      <c r="I41" s="9"/>
    </row>
    <row r="42" spans="1:9" ht="18" customHeight="1">
      <c r="A42" s="39"/>
      <c r="B42" s="40"/>
      <c r="C42" s="21" t="s">
        <v>11</v>
      </c>
      <c r="D42" s="22">
        <f t="shared" si="5"/>
        <v>0</v>
      </c>
      <c r="E42" s="22">
        <v>0</v>
      </c>
      <c r="F42" s="22">
        <v>0</v>
      </c>
      <c r="G42" s="22">
        <v>0</v>
      </c>
      <c r="H42" s="8"/>
      <c r="I42" s="9"/>
    </row>
    <row r="43" spans="1:9" ht="18" customHeight="1">
      <c r="A43" s="39"/>
      <c r="B43" s="40"/>
      <c r="C43" s="21" t="s">
        <v>13</v>
      </c>
      <c r="D43" s="22">
        <f>SUM(E43:G43)</f>
        <v>890</v>
      </c>
      <c r="E43" s="22">
        <f>'Приложение 3  '!E32</f>
        <v>360</v>
      </c>
      <c r="F43" s="22">
        <f>'Приложение 3  '!F32</f>
        <v>530</v>
      </c>
      <c r="G43" s="22">
        <f>'Приложение 3  '!G32</f>
        <v>0</v>
      </c>
      <c r="H43" s="8"/>
      <c r="I43" s="9"/>
    </row>
    <row r="44" spans="1:9" ht="18" customHeight="1">
      <c r="A44" s="39"/>
      <c r="B44" s="40"/>
      <c r="C44" s="21" t="s">
        <v>12</v>
      </c>
      <c r="D44" s="22">
        <f t="shared" si="5"/>
        <v>0</v>
      </c>
      <c r="E44" s="22">
        <v>0</v>
      </c>
      <c r="F44" s="22">
        <v>0</v>
      </c>
      <c r="G44" s="22">
        <v>0</v>
      </c>
      <c r="H44" s="8"/>
      <c r="I44" s="9"/>
    </row>
    <row r="45" spans="1:9" ht="18" customHeight="1">
      <c r="A45" s="39" t="s">
        <v>17</v>
      </c>
      <c r="B45" s="40" t="s">
        <v>54</v>
      </c>
      <c r="C45" s="21" t="s">
        <v>34</v>
      </c>
      <c r="D45" s="22">
        <f t="shared" si="5"/>
        <v>1430</v>
      </c>
      <c r="E45" s="22">
        <f>SUM(E46:E49)</f>
        <v>600</v>
      </c>
      <c r="F45" s="22">
        <f>SUM(F46:F49)</f>
        <v>830</v>
      </c>
      <c r="G45" s="22">
        <f>SUM(G46:G49)</f>
        <v>0</v>
      </c>
      <c r="H45" s="8"/>
      <c r="I45" s="9"/>
    </row>
    <row r="46" spans="1:9" ht="18" customHeight="1">
      <c r="A46" s="39"/>
      <c r="B46" s="40"/>
      <c r="C46" s="21" t="s">
        <v>10</v>
      </c>
      <c r="D46" s="22">
        <f t="shared" si="5"/>
        <v>0</v>
      </c>
      <c r="E46" s="22">
        <v>0</v>
      </c>
      <c r="F46" s="22">
        <v>0</v>
      </c>
      <c r="G46" s="22">
        <v>0</v>
      </c>
      <c r="H46" s="8"/>
      <c r="I46" s="9"/>
    </row>
    <row r="47" spans="1:9" ht="18" customHeight="1">
      <c r="A47" s="39"/>
      <c r="B47" s="40"/>
      <c r="C47" s="21" t="s">
        <v>11</v>
      </c>
      <c r="D47" s="22">
        <f t="shared" si="5"/>
        <v>0</v>
      </c>
      <c r="E47" s="22">
        <v>0</v>
      </c>
      <c r="F47" s="22">
        <v>0</v>
      </c>
      <c r="G47" s="22">
        <v>0</v>
      </c>
      <c r="H47" s="8"/>
      <c r="I47" s="9"/>
    </row>
    <row r="48" spans="1:9" ht="18" customHeight="1">
      <c r="A48" s="39"/>
      <c r="B48" s="40"/>
      <c r="C48" s="21" t="s">
        <v>18</v>
      </c>
      <c r="D48" s="22">
        <f t="shared" si="5"/>
        <v>1430</v>
      </c>
      <c r="E48" s="22">
        <f>'Приложение 3  '!E35</f>
        <v>600</v>
      </c>
      <c r="F48" s="22">
        <f>'Приложение 3  '!F35</f>
        <v>830</v>
      </c>
      <c r="G48" s="22">
        <f>'Приложение 3  '!G35</f>
        <v>0</v>
      </c>
      <c r="H48" s="8"/>
      <c r="I48" s="9"/>
    </row>
    <row r="49" spans="1:9" ht="18" customHeight="1">
      <c r="A49" s="39"/>
      <c r="B49" s="40"/>
      <c r="C49" s="21" t="s">
        <v>12</v>
      </c>
      <c r="D49" s="22">
        <f t="shared" si="5"/>
        <v>0</v>
      </c>
      <c r="E49" s="22">
        <v>0</v>
      </c>
      <c r="F49" s="22">
        <v>0</v>
      </c>
      <c r="G49" s="22">
        <v>0</v>
      </c>
      <c r="H49" s="8"/>
      <c r="I49" s="9"/>
    </row>
    <row r="50" spans="1:9" ht="17.25" customHeight="1">
      <c r="A50" s="39" t="s">
        <v>19</v>
      </c>
      <c r="B50" s="40" t="s">
        <v>32</v>
      </c>
      <c r="C50" s="21" t="s">
        <v>34</v>
      </c>
      <c r="D50" s="22">
        <f>SUM(E50:G50)</f>
        <v>19634</v>
      </c>
      <c r="E50" s="22">
        <f>SUM(E52:E54)+E55</f>
        <v>5919</v>
      </c>
      <c r="F50" s="22">
        <f>SUM(F52:F54)+F55</f>
        <v>7715</v>
      </c>
      <c r="G50" s="22">
        <f>SUM(G52:G54)+G55</f>
        <v>6000</v>
      </c>
      <c r="H50" s="8"/>
      <c r="I50" s="9"/>
    </row>
    <row r="51" spans="1:10" ht="17.25" customHeight="1">
      <c r="A51" s="39"/>
      <c r="B51" s="40"/>
      <c r="C51" s="21" t="s">
        <v>7</v>
      </c>
      <c r="D51" s="22">
        <f>SUM(E51:G51)</f>
        <v>19634</v>
      </c>
      <c r="E51" s="22">
        <f>E52+E53+E54+E55</f>
        <v>5919</v>
      </c>
      <c r="F51" s="22">
        <f>F52+F53+F54+F55</f>
        <v>7715</v>
      </c>
      <c r="G51" s="22">
        <f>G52+G53+G54+G55</f>
        <v>6000</v>
      </c>
      <c r="H51" s="8"/>
      <c r="I51" s="9"/>
      <c r="J51" s="10"/>
    </row>
    <row r="52" spans="1:9" ht="17.25" customHeight="1">
      <c r="A52" s="39"/>
      <c r="B52" s="40"/>
      <c r="C52" s="21" t="s">
        <v>10</v>
      </c>
      <c r="D52" s="22">
        <f t="shared" si="5"/>
        <v>0</v>
      </c>
      <c r="E52" s="22">
        <f aca="true" t="shared" si="6" ref="E52:G55">E57</f>
        <v>0</v>
      </c>
      <c r="F52" s="22">
        <f t="shared" si="6"/>
        <v>0</v>
      </c>
      <c r="G52" s="22">
        <f t="shared" si="6"/>
        <v>0</v>
      </c>
      <c r="H52" s="8"/>
      <c r="I52" s="9"/>
    </row>
    <row r="53" spans="1:9" ht="17.25" customHeight="1">
      <c r="A53" s="39"/>
      <c r="B53" s="40"/>
      <c r="C53" s="21" t="s">
        <v>11</v>
      </c>
      <c r="D53" s="22">
        <f t="shared" si="5"/>
        <v>0</v>
      </c>
      <c r="E53" s="22">
        <f t="shared" si="6"/>
        <v>0</v>
      </c>
      <c r="F53" s="22">
        <f t="shared" si="6"/>
        <v>0</v>
      </c>
      <c r="G53" s="22">
        <f t="shared" si="6"/>
        <v>0</v>
      </c>
      <c r="H53" s="8"/>
      <c r="I53" s="9"/>
    </row>
    <row r="54" spans="1:9" ht="17.25" customHeight="1">
      <c r="A54" s="39"/>
      <c r="B54" s="40"/>
      <c r="C54" s="21" t="s">
        <v>13</v>
      </c>
      <c r="D54" s="22">
        <f>SUM(E54:G54)</f>
        <v>19634</v>
      </c>
      <c r="E54" s="22">
        <f>E59+E64</f>
        <v>5919</v>
      </c>
      <c r="F54" s="22">
        <f>F59+F64+F69</f>
        <v>7715</v>
      </c>
      <c r="G54" s="22">
        <f>G59+G64+G69</f>
        <v>6000</v>
      </c>
      <c r="H54" s="8"/>
      <c r="I54" s="9"/>
    </row>
    <row r="55" spans="1:9" ht="17.25" customHeight="1">
      <c r="A55" s="39"/>
      <c r="B55" s="40"/>
      <c r="C55" s="21" t="s">
        <v>12</v>
      </c>
      <c r="D55" s="22">
        <f>SUM(E55:G55)</f>
        <v>0</v>
      </c>
      <c r="E55" s="22">
        <f t="shared" si="6"/>
        <v>0</v>
      </c>
      <c r="F55" s="22">
        <f t="shared" si="6"/>
        <v>0</v>
      </c>
      <c r="G55" s="22">
        <f t="shared" si="6"/>
        <v>0</v>
      </c>
      <c r="H55" s="8"/>
      <c r="I55" s="9"/>
    </row>
    <row r="56" spans="1:9" s="2" customFormat="1" ht="17.25" customHeight="1">
      <c r="A56" s="39" t="s">
        <v>23</v>
      </c>
      <c r="B56" s="39" t="s">
        <v>26</v>
      </c>
      <c r="C56" s="21" t="s">
        <v>34</v>
      </c>
      <c r="D56" s="22">
        <f t="shared" si="5"/>
        <v>1602.7</v>
      </c>
      <c r="E56" s="22">
        <f>E57+E58+E59+E60</f>
        <v>1602.7</v>
      </c>
      <c r="F56" s="22">
        <f>F57+F58+F59+F60</f>
        <v>0</v>
      </c>
      <c r="G56" s="22">
        <f>G57+G58+G59+G60</f>
        <v>0</v>
      </c>
      <c r="I56" s="3"/>
    </row>
    <row r="57" spans="1:7" ht="17.25" customHeight="1">
      <c r="A57" s="39"/>
      <c r="B57" s="39"/>
      <c r="C57" s="21" t="s">
        <v>10</v>
      </c>
      <c r="D57" s="22">
        <f t="shared" si="5"/>
        <v>0</v>
      </c>
      <c r="E57" s="22">
        <v>0</v>
      </c>
      <c r="F57" s="22">
        <v>0</v>
      </c>
      <c r="G57" s="22">
        <v>0</v>
      </c>
    </row>
    <row r="58" spans="1:7" ht="17.25" customHeight="1">
      <c r="A58" s="39"/>
      <c r="B58" s="39"/>
      <c r="C58" s="21" t="s">
        <v>11</v>
      </c>
      <c r="D58" s="22">
        <f t="shared" si="5"/>
        <v>0</v>
      </c>
      <c r="E58" s="22">
        <v>0</v>
      </c>
      <c r="F58" s="22">
        <v>0</v>
      </c>
      <c r="G58" s="22">
        <v>0</v>
      </c>
    </row>
    <row r="59" spans="1:7" ht="17.25" customHeight="1">
      <c r="A59" s="39"/>
      <c r="B59" s="39"/>
      <c r="C59" s="21" t="s">
        <v>18</v>
      </c>
      <c r="D59" s="22">
        <f t="shared" si="5"/>
        <v>1602.7</v>
      </c>
      <c r="E59" s="22">
        <f>'Приложение 3  '!E43</f>
        <v>1602.7</v>
      </c>
      <c r="F59" s="22">
        <f>'Приложение 3  '!F43</f>
        <v>0</v>
      </c>
      <c r="G59" s="22">
        <f>'Приложение 3  '!G43</f>
        <v>0</v>
      </c>
    </row>
    <row r="60" spans="1:7" ht="19.5" customHeight="1">
      <c r="A60" s="39"/>
      <c r="B60" s="39"/>
      <c r="C60" s="23" t="s">
        <v>12</v>
      </c>
      <c r="D60" s="22">
        <f t="shared" si="5"/>
        <v>0</v>
      </c>
      <c r="E60" s="22">
        <v>0</v>
      </c>
      <c r="F60" s="22">
        <v>0</v>
      </c>
      <c r="G60" s="22">
        <v>0</v>
      </c>
    </row>
    <row r="61" spans="1:7" ht="19.5" customHeight="1">
      <c r="A61" s="39" t="s">
        <v>44</v>
      </c>
      <c r="B61" s="39" t="s">
        <v>46</v>
      </c>
      <c r="C61" s="21" t="s">
        <v>34</v>
      </c>
      <c r="D61" s="22">
        <f aca="true" t="shared" si="7" ref="D61:D70">SUM(E61:G61)</f>
        <v>12718.3</v>
      </c>
      <c r="E61" s="22">
        <f>E62+E63+E64+E65</f>
        <v>4316.3</v>
      </c>
      <c r="F61" s="22">
        <f>F62+F63+F64+F65</f>
        <v>2402</v>
      </c>
      <c r="G61" s="22">
        <f>G62+G63+G64+G65</f>
        <v>6000</v>
      </c>
    </row>
    <row r="62" spans="1:7" ht="19.5" customHeight="1">
      <c r="A62" s="39"/>
      <c r="B62" s="39"/>
      <c r="C62" s="21" t="s">
        <v>10</v>
      </c>
      <c r="D62" s="22">
        <f t="shared" si="7"/>
        <v>0</v>
      </c>
      <c r="E62" s="22">
        <v>0</v>
      </c>
      <c r="F62" s="22">
        <v>0</v>
      </c>
      <c r="G62" s="22">
        <v>0</v>
      </c>
    </row>
    <row r="63" spans="1:7" ht="19.5" customHeight="1">
      <c r="A63" s="39"/>
      <c r="B63" s="39"/>
      <c r="C63" s="21" t="s">
        <v>11</v>
      </c>
      <c r="D63" s="22">
        <f t="shared" si="7"/>
        <v>0</v>
      </c>
      <c r="E63" s="22">
        <v>0</v>
      </c>
      <c r="F63" s="22">
        <v>0</v>
      </c>
      <c r="G63" s="22">
        <v>0</v>
      </c>
    </row>
    <row r="64" spans="1:7" ht="19.5" customHeight="1">
      <c r="A64" s="39"/>
      <c r="B64" s="39"/>
      <c r="C64" s="21" t="s">
        <v>18</v>
      </c>
      <c r="D64" s="22">
        <f t="shared" si="7"/>
        <v>12718.3</v>
      </c>
      <c r="E64" s="22">
        <f>'Приложение 3  '!E46</f>
        <v>4316.3</v>
      </c>
      <c r="F64" s="22">
        <f>'Приложение 3  '!F46</f>
        <v>2402</v>
      </c>
      <c r="G64" s="22">
        <f>'Приложение 3  '!G46</f>
        <v>6000</v>
      </c>
    </row>
    <row r="65" spans="1:7" ht="19.5" customHeight="1">
      <c r="A65" s="39"/>
      <c r="B65" s="39"/>
      <c r="C65" s="23" t="s">
        <v>12</v>
      </c>
      <c r="D65" s="22">
        <f t="shared" si="7"/>
        <v>0</v>
      </c>
      <c r="E65" s="22">
        <v>0</v>
      </c>
      <c r="F65" s="22">
        <v>0</v>
      </c>
      <c r="G65" s="22">
        <v>0</v>
      </c>
    </row>
    <row r="66" spans="1:7" ht="19.5" customHeight="1">
      <c r="A66" s="39" t="s">
        <v>52</v>
      </c>
      <c r="B66" s="39" t="s">
        <v>53</v>
      </c>
      <c r="C66" s="21" t="s">
        <v>34</v>
      </c>
      <c r="D66" s="22">
        <f t="shared" si="7"/>
        <v>5313</v>
      </c>
      <c r="E66" s="22">
        <f>E67+E68+E69+E70</f>
        <v>0</v>
      </c>
      <c r="F66" s="22">
        <f>F67+F68+F69+F70</f>
        <v>5313</v>
      </c>
      <c r="G66" s="22">
        <f>G67+G68+G69+G70</f>
        <v>0</v>
      </c>
    </row>
    <row r="67" spans="1:7" ht="19.5" customHeight="1">
      <c r="A67" s="39"/>
      <c r="B67" s="39"/>
      <c r="C67" s="21" t="s">
        <v>10</v>
      </c>
      <c r="D67" s="22">
        <f t="shared" si="7"/>
        <v>0</v>
      </c>
      <c r="E67" s="22">
        <v>0</v>
      </c>
      <c r="F67" s="22">
        <v>0</v>
      </c>
      <c r="G67" s="22">
        <v>0</v>
      </c>
    </row>
    <row r="68" spans="1:7" ht="19.5" customHeight="1">
      <c r="A68" s="39"/>
      <c r="B68" s="39"/>
      <c r="C68" s="21" t="s">
        <v>11</v>
      </c>
      <c r="D68" s="22">
        <f t="shared" si="7"/>
        <v>0</v>
      </c>
      <c r="E68" s="22">
        <v>0</v>
      </c>
      <c r="F68" s="22">
        <v>0</v>
      </c>
      <c r="G68" s="22">
        <v>0</v>
      </c>
    </row>
    <row r="69" spans="1:7" ht="19.5" customHeight="1">
      <c r="A69" s="39"/>
      <c r="B69" s="39"/>
      <c r="C69" s="21" t="s">
        <v>18</v>
      </c>
      <c r="D69" s="22">
        <f t="shared" si="7"/>
        <v>5313</v>
      </c>
      <c r="E69" s="22">
        <f>'Приложение 3  '!E49</f>
        <v>0</v>
      </c>
      <c r="F69" s="22">
        <f>'Приложение 3  '!F49</f>
        <v>5313</v>
      </c>
      <c r="G69" s="22">
        <f>'Приложение 3  '!G49</f>
        <v>0</v>
      </c>
    </row>
    <row r="70" spans="1:7" ht="19.5" customHeight="1">
      <c r="A70" s="39"/>
      <c r="B70" s="39"/>
      <c r="C70" s="23" t="s">
        <v>12</v>
      </c>
      <c r="D70" s="22">
        <f t="shared" si="7"/>
        <v>0</v>
      </c>
      <c r="E70" s="22">
        <v>0</v>
      </c>
      <c r="F70" s="22">
        <v>0</v>
      </c>
      <c r="G70" s="22">
        <v>0</v>
      </c>
    </row>
  </sheetData>
  <sheetProtection/>
  <autoFilter ref="A6:I55"/>
  <mergeCells count="29">
    <mergeCell ref="A66:A70"/>
    <mergeCell ref="B66:B70"/>
    <mergeCell ref="D1:G1"/>
    <mergeCell ref="A2:G2"/>
    <mergeCell ref="E3:G3"/>
    <mergeCell ref="A4:A5"/>
    <mergeCell ref="B4:B5"/>
    <mergeCell ref="A7:A12"/>
    <mergeCell ref="D4:G4"/>
    <mergeCell ref="C4:C5"/>
    <mergeCell ref="B7:B12"/>
    <mergeCell ref="A61:A65"/>
    <mergeCell ref="B61:B65"/>
    <mergeCell ref="B24:B28"/>
    <mergeCell ref="A24:A28"/>
    <mergeCell ref="B45:B49"/>
    <mergeCell ref="A34:A39"/>
    <mergeCell ref="A29:A33"/>
    <mergeCell ref="B29:B33"/>
    <mergeCell ref="B13:B18"/>
    <mergeCell ref="A45:A49"/>
    <mergeCell ref="A56:A60"/>
    <mergeCell ref="A50:A55"/>
    <mergeCell ref="B50:B55"/>
    <mergeCell ref="A13:A18"/>
    <mergeCell ref="B40:B44"/>
    <mergeCell ref="B34:B39"/>
    <mergeCell ref="B56:B60"/>
    <mergeCell ref="A40:A44"/>
  </mergeCells>
  <printOptions horizontalCentered="1"/>
  <pageMargins left="0.7874015748031497" right="0.7874015748031497" top="1.1811023622047245" bottom="0.5905511811023623" header="0" footer="0"/>
  <pageSetup fitToHeight="17" horizontalDpi="600" verticalDpi="600" orientation="landscape" paperSize="9" scale="67" r:id="rId1"/>
  <rowBreaks count="2" manualBreakCount="2">
    <brk id="28" max="6" man="1"/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4041</dc:creator>
  <cp:keywords/>
  <dc:description/>
  <cp:lastModifiedBy>jkh16</cp:lastModifiedBy>
  <cp:lastPrinted>2024-04-10T00:14:02Z</cp:lastPrinted>
  <dcterms:created xsi:type="dcterms:W3CDTF">2016-05-17T00:10:55Z</dcterms:created>
  <dcterms:modified xsi:type="dcterms:W3CDTF">2024-04-10T01:04:34Z</dcterms:modified>
  <cp:category/>
  <cp:version/>
  <cp:contentType/>
  <cp:contentStatus/>
</cp:coreProperties>
</file>